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workbookProtection workbookPassword="CCDF" lockStructure="1"/>
  <bookViews>
    <workbookView xWindow="0" yWindow="0" windowWidth="22260" windowHeight="12650"/>
  </bookViews>
  <sheets>
    <sheet name="Nutritional Value" sheetId="1" r:id="rId1"/>
    <sheet name="Version history" sheetId="2" r:id="rId2"/>
  </sheets>
  <definedNames>
    <definedName name="Z_48CEAAAD_19F2_4812_8FFB_57CAFEDD6B5B_.wvu.Cols" localSheetId="0" hidden="1">'Nutritional Value'!$A:$A,'Nutritional Value'!$F:$F,'Nutritional Value'!$M:$M,'Nutritional Value'!$O:$XFD</definedName>
    <definedName name="Z_48CEAAAD_19F2_4812_8FFB_57CAFEDD6B5B_.wvu.Rows" localSheetId="0" hidden="1">'Nutritional Value'!$55:$1048576,'Nutritional Value'!$38:$54</definedName>
  </definedNames>
  <calcPr calcId="162913"/>
  <customWorkbookViews>
    <customWorkbookView name="WBI" guid="{48CEAAAD-19F2-4812-8FFB-57CAFEDD6B5B}" maximized="1" xWindow="-2891" yWindow="-572" windowWidth="2902" windowHeight="1582" activeSheetId="1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2" i="2"/>
  <c r="F2" i="2" l="1"/>
  <c r="N1" i="1" s="1"/>
  <c r="H20" i="1"/>
  <c r="M15" i="1" l="1"/>
  <c r="M11" i="1" l="1"/>
  <c r="H21" i="1" l="1"/>
  <c r="G32" i="1"/>
  <c r="G29" i="1"/>
  <c r="G30" i="1"/>
  <c r="G31" i="1"/>
  <c r="G28" i="1"/>
  <c r="G27" i="1"/>
  <c r="L31" i="1"/>
  <c r="L29" i="1"/>
  <c r="L32" i="1"/>
  <c r="F12" i="1" l="1"/>
  <c r="G12" i="1" l="1"/>
  <c r="F14" i="1"/>
  <c r="G14" i="1" s="1"/>
  <c r="F13" i="1"/>
  <c r="G13" i="1" s="1"/>
  <c r="F11" i="1"/>
  <c r="G11" i="1" s="1"/>
  <c r="H15" i="1" l="1"/>
  <c r="G15" i="1"/>
  <c r="H19" i="1" l="1"/>
</calcChain>
</file>

<file path=xl/sharedStrings.xml><?xml version="1.0" encoding="utf-8"?>
<sst xmlns="http://schemas.openxmlformats.org/spreadsheetml/2006/main" count="72" uniqueCount="47">
  <si>
    <t>Protein</t>
  </si>
  <si>
    <t>kcal/g</t>
  </si>
  <si>
    <t>kcal</t>
  </si>
  <si>
    <t>g/l</t>
  </si>
  <si>
    <t>g/100 ml</t>
  </si>
  <si>
    <t>Gesamt:</t>
  </si>
  <si>
    <t>% vol</t>
  </si>
  <si>
    <t>poststelle@wbi.bwl.de</t>
  </si>
  <si>
    <t>www.wbi-freiburg.de · www.staatsweingut-freiburg.de</t>
  </si>
  <si>
    <t>% Vol.</t>
  </si>
  <si>
    <t>kJ</t>
  </si>
  <si>
    <t>kJ/g</t>
  </si>
  <si>
    <t>Version</t>
  </si>
  <si>
    <t>Last Date</t>
  </si>
  <si>
    <t>Last Version</t>
  </si>
  <si>
    <t>Author</t>
  </si>
  <si>
    <t>Date</t>
  </si>
  <si>
    <t>Comment</t>
  </si>
  <si>
    <t>First publication</t>
  </si>
  <si>
    <t>Glycerol content considered in total carbohydrate amount</t>
  </si>
  <si>
    <t>Insert data (with alcohol expressed as % Vol.)</t>
  </si>
  <si>
    <r>
      <t xml:space="preserve">Conversion of alcohol values (g/l </t>
    </r>
    <r>
      <rPr>
        <b/>
        <sz val="11"/>
        <color theme="1"/>
        <rFont val="Calibri"/>
        <family val="2"/>
      </rPr>
      <t>→</t>
    </r>
    <r>
      <rPr>
        <b/>
        <sz val="9.9"/>
        <color theme="1"/>
        <rFont val="Calibri"/>
        <family val="2"/>
      </rPr>
      <t xml:space="preserve"> % Vol.)</t>
    </r>
  </si>
  <si>
    <t>Estimation of glycerol content</t>
  </si>
  <si>
    <t>Alcohol</t>
  </si>
  <si>
    <t>Alcohol (% Vol.)</t>
  </si>
  <si>
    <t>Glycerol (g/l)</t>
  </si>
  <si>
    <t>Residual sugar</t>
  </si>
  <si>
    <t>Glycerol</t>
  </si>
  <si>
    <t>Titritable acidity</t>
  </si>
  <si>
    <t>Calories</t>
  </si>
  <si>
    <t>Total:</t>
  </si>
  <si>
    <t xml:space="preserve">Example of a nutrition facts table with data from above </t>
  </si>
  <si>
    <t>Typical values</t>
  </si>
  <si>
    <t>Energy</t>
  </si>
  <si>
    <t>Carbohydrate</t>
  </si>
  <si>
    <t>- of which sugars</t>
  </si>
  <si>
    <t>Contains negligible amounts of fats,</t>
  </si>
  <si>
    <t>saturated fats, protein and salt</t>
  </si>
  <si>
    <t>References</t>
  </si>
  <si>
    <t>Energy values according to EU regulation 1169/2011 Annex XIV</t>
  </si>
  <si>
    <t>Fat</t>
  </si>
  <si>
    <t>Organic acid</t>
  </si>
  <si>
    <t>Conversion of energy units</t>
  </si>
  <si>
    <t>State Vitiviniculture Institute · Merzhauser Str. 119 · 79100 Freiburg im Breisgau</t>
  </si>
  <si>
    <t>STATE VITIVINICULTURE INSTITUTE FREIBURG</t>
  </si>
  <si>
    <t>Per 100 ml</t>
  </si>
  <si>
    <t>RH/EN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</si>
</sst>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"/>
    <numFmt numFmtId="167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9.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Border="1" applyProtection="1"/>
    <xf numFmtId="0" fontId="1" fillId="0" borderId="1" xfId="0" applyFont="1" applyBorder="1" applyProtection="1"/>
    <xf numFmtId="0" fontId="1" fillId="0" borderId="3" xfId="0" applyFont="1" applyBorder="1" applyProtection="1"/>
    <xf numFmtId="0" fontId="0" fillId="0" borderId="4" xfId="0" applyNumberFormat="1" applyFont="1" applyFill="1" applyBorder="1" applyProtection="1"/>
    <xf numFmtId="0" fontId="0" fillId="0" borderId="5" xfId="0" applyNumberFormat="1" applyFill="1" applyBorder="1" applyProtection="1"/>
    <xf numFmtId="1" fontId="0" fillId="0" borderId="5" xfId="0" applyNumberForma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0" fillId="0" borderId="4" xfId="0" applyFont="1" applyBorder="1" applyProtection="1"/>
    <xf numFmtId="1" fontId="0" fillId="0" borderId="8" xfId="0" applyNumberForma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2" xfId="0" applyBorder="1" applyAlignment="1" applyProtection="1">
      <alignment horizontal="right"/>
    </xf>
    <xf numFmtId="0" fontId="0" fillId="0" borderId="4" xfId="0" applyBorder="1" applyProtection="1"/>
    <xf numFmtId="165" fontId="0" fillId="0" borderId="0" xfId="0" applyNumberFormat="1" applyBorder="1" applyProtection="1"/>
    <xf numFmtId="164" fontId="0" fillId="0" borderId="0" xfId="0" applyNumberForma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7" xfId="0" applyFont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Alignment="1" applyProtection="1">
      <alignment horizontal="right"/>
    </xf>
    <xf numFmtId="0" fontId="4" fillId="0" borderId="0" xfId="1" applyBorder="1" applyProtection="1"/>
    <xf numFmtId="164" fontId="0" fillId="0" borderId="2" xfId="0" applyNumberFormat="1" applyBorder="1" applyProtection="1"/>
    <xf numFmtId="164" fontId="0" fillId="0" borderId="7" xfId="0" applyNumberFormat="1" applyBorder="1" applyProtection="1"/>
    <xf numFmtId="0" fontId="0" fillId="0" borderId="8" xfId="0" applyBorder="1" applyProtection="1"/>
    <xf numFmtId="166" fontId="0" fillId="0" borderId="5" xfId="0" applyNumberFormat="1" applyFont="1" applyBorder="1" applyProtection="1"/>
    <xf numFmtId="0" fontId="2" fillId="3" borderId="18" xfId="0" applyFont="1" applyFill="1" applyBorder="1" applyProtection="1"/>
    <xf numFmtId="0" fontId="2" fillId="3" borderId="18" xfId="0" applyFont="1" applyFill="1" applyBorder="1" applyAlignment="1" applyProtection="1">
      <alignment horizontal="right"/>
    </xf>
    <xf numFmtId="1" fontId="2" fillId="3" borderId="18" xfId="0" applyNumberFormat="1" applyFont="1" applyFill="1" applyBorder="1" applyAlignment="1" applyProtection="1">
      <alignment horizontal="right"/>
    </xf>
    <xf numFmtId="0" fontId="2" fillId="3" borderId="19" xfId="0" applyFont="1" applyFill="1" applyBorder="1" applyAlignment="1" applyProtection="1">
      <alignment horizontal="right"/>
    </xf>
    <xf numFmtId="0" fontId="2" fillId="3" borderId="10" xfId="0" applyFont="1" applyFill="1" applyBorder="1" applyProtection="1"/>
    <xf numFmtId="0" fontId="2" fillId="3" borderId="10" xfId="0" applyFont="1" applyFill="1" applyBorder="1" applyAlignment="1" applyProtection="1">
      <alignment horizontal="right"/>
    </xf>
    <xf numFmtId="1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right"/>
    </xf>
    <xf numFmtId="1" fontId="2" fillId="3" borderId="0" xfId="0" applyNumberFormat="1" applyFont="1" applyFill="1" applyBorder="1" applyAlignment="1" applyProtection="1">
      <alignment horizontal="right"/>
    </xf>
    <xf numFmtId="164" fontId="2" fillId="3" borderId="16" xfId="0" applyNumberFormat="1" applyFont="1" applyFill="1" applyBorder="1" applyAlignment="1" applyProtection="1">
      <alignment horizontal="right"/>
    </xf>
    <xf numFmtId="0" fontId="2" fillId="3" borderId="13" xfId="0" applyFont="1" applyFill="1" applyBorder="1" applyProtection="1"/>
    <xf numFmtId="0" fontId="2" fillId="3" borderId="13" xfId="0" applyFont="1" applyFill="1" applyBorder="1" applyAlignment="1" applyProtection="1">
      <alignment horizontal="right"/>
    </xf>
    <xf numFmtId="1" fontId="2" fillId="3" borderId="13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>
      <alignment horizontal="right"/>
    </xf>
    <xf numFmtId="0" fontId="0" fillId="3" borderId="13" xfId="0" applyFill="1" applyBorder="1" applyProtection="1"/>
    <xf numFmtId="0" fontId="1" fillId="3" borderId="13" xfId="0" applyFont="1" applyFill="1" applyBorder="1" applyAlignment="1" applyProtection="1">
      <alignment horizontal="right"/>
    </xf>
    <xf numFmtId="1" fontId="0" fillId="3" borderId="13" xfId="0" applyNumberFormat="1" applyFill="1" applyBorder="1" applyAlignment="1" applyProtection="1">
      <alignment horizontal="right"/>
    </xf>
    <xf numFmtId="164" fontId="0" fillId="3" borderId="14" xfId="0" applyNumberFormat="1" applyFill="1" applyBorder="1" applyAlignment="1" applyProtection="1">
      <alignment horizontal="right"/>
    </xf>
    <xf numFmtId="0" fontId="0" fillId="2" borderId="7" xfId="0" applyFill="1" applyBorder="1" applyProtection="1">
      <protection locked="0"/>
    </xf>
    <xf numFmtId="0" fontId="0" fillId="0" borderId="0" xfId="0" applyProtection="1"/>
    <xf numFmtId="0" fontId="0" fillId="0" borderId="3" xfId="0" applyBorder="1" applyAlignment="1" applyProtection="1">
      <alignment horizontal="right"/>
    </xf>
    <xf numFmtId="164" fontId="0" fillId="0" borderId="8" xfId="0" applyNumberFormat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5" xfId="0" applyBorder="1" applyAlignment="1" applyProtection="1">
      <alignment horizontal="right"/>
    </xf>
    <xf numFmtId="167" fontId="0" fillId="0" borderId="0" xfId="0" applyNumberFormat="1" applyAlignment="1">
      <alignment horizontal="left"/>
    </xf>
    <xf numFmtId="0" fontId="1" fillId="0" borderId="0" xfId="0" applyFont="1" applyBorder="1" applyProtection="1"/>
    <xf numFmtId="0" fontId="1" fillId="0" borderId="0" xfId="0" applyFont="1" applyFill="1" applyBorder="1" applyProtection="1"/>
    <xf numFmtId="0" fontId="1" fillId="0" borderId="0" xfId="0" applyFont="1" applyBorder="1" applyProtection="1"/>
    <xf numFmtId="0" fontId="0" fillId="0" borderId="6" xfId="0" applyBorder="1" applyProtection="1"/>
    <xf numFmtId="0" fontId="0" fillId="0" borderId="6" xfId="0" applyFill="1" applyBorder="1" applyProtection="1"/>
    <xf numFmtId="0" fontId="0" fillId="0" borderId="3" xfId="0" applyBorder="1" applyAlignment="1" applyProtection="1">
      <alignment horizontal="right"/>
    </xf>
    <xf numFmtId="0" fontId="0" fillId="0" borderId="4" xfId="0" applyBorder="1" applyProtection="1"/>
    <xf numFmtId="0" fontId="0" fillId="0" borderId="2" xfId="0" applyBorder="1" applyAlignment="1" applyProtection="1">
      <alignment horizontal="right"/>
    </xf>
    <xf numFmtId="0" fontId="1" fillId="0" borderId="7" xfId="0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2" fillId="3" borderId="17" xfId="0" applyFont="1" applyFill="1" applyBorder="1" applyProtection="1"/>
    <xf numFmtId="0" fontId="2" fillId="3" borderId="9" xfId="0" applyFont="1" applyFill="1" applyBorder="1" applyProtection="1"/>
    <xf numFmtId="0" fontId="2" fillId="3" borderId="12" xfId="0" quotePrefix="1" applyFont="1" applyFill="1" applyBorder="1" applyProtection="1"/>
    <xf numFmtId="0" fontId="2" fillId="3" borderId="15" xfId="0" quotePrefix="1" applyFont="1" applyFill="1" applyBorder="1" applyProtection="1"/>
    <xf numFmtId="0" fontId="2" fillId="3" borderId="9" xfId="0" quotePrefix="1" applyFont="1" applyFill="1" applyBorder="1" applyAlignment="1" applyProtection="1"/>
    <xf numFmtId="0" fontId="2" fillId="3" borderId="12" xfId="0" quotePrefix="1" applyFont="1" applyFill="1" applyBorder="1" applyAlignment="1" applyProtection="1"/>
    <xf numFmtId="0" fontId="1" fillId="0" borderId="0" xfId="0" applyFont="1" applyBorder="1" applyProtection="1"/>
    <xf numFmtId="0" fontId="4" fillId="0" borderId="0" xfId="1" quotePrefix="1"/>
    <xf numFmtId="0" fontId="0" fillId="0" borderId="1" xfId="0" applyBorder="1" applyProtection="1"/>
    <xf numFmtId="0" fontId="0" fillId="0" borderId="4" xfId="0" applyBorder="1" applyProtection="1"/>
    <xf numFmtId="0" fontId="0" fillId="0" borderId="6" xfId="0" applyBorder="1" applyProtection="1"/>
    <xf numFmtId="0" fontId="1" fillId="0" borderId="0" xfId="0" applyFont="1" applyFill="1" applyBorder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  <color rgb="FF59A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wbi.landwirtschaft-bw.de/pb/,Lde/Startseite/Fachinfo/Oenologische+Hinweis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214364</xdr:colOff>
      <xdr:row>0</xdr:row>
      <xdr:rowOff>125700</xdr:rowOff>
    </xdr:from>
    <xdr:to>
      <xdr:col>10</xdr:col>
      <xdr:colOff>583247</xdr:colOff>
      <xdr:row>6</xdr:row>
      <xdr:rowOff>3362</xdr:rowOff>
    </xdr:to>
    <xdr:pic>
      <xdr:nvPicPr>
        <xdr:cNvPr id="3" name="Bild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6" r="4784" b="18161"/>
        <a:stretch>
          <a:fillRect/>
        </a:stretch>
      </xdr:blipFill>
      <xdr:spPr bwMode="auto">
        <a:xfrm>
          <a:off x="2418188" y="125700"/>
          <a:ext cx="2392114" cy="101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3589</xdr:colOff>
      <xdr:row>32</xdr:row>
      <xdr:rowOff>46653</xdr:rowOff>
    </xdr:from>
    <xdr:to>
      <xdr:col>4</xdr:col>
      <xdr:colOff>492124</xdr:colOff>
      <xdr:row>36</xdr:row>
      <xdr:rowOff>41685</xdr:rowOff>
    </xdr:to>
    <xdr:pic>
      <xdr:nvPicPr>
        <xdr:cNvPr id="4" name="Picture 16" descr="Z:\WBI-Partner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33" y="8111153"/>
          <a:ext cx="1937829" cy="65119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33130</xdr:colOff>
      <xdr:row>7</xdr:row>
      <xdr:rowOff>13460</xdr:rowOff>
    </xdr:from>
    <xdr:to>
      <xdr:col>14</xdr:col>
      <xdr:colOff>0</xdr:colOff>
      <xdr:row>7</xdr:row>
      <xdr:rowOff>1065696</xdr:rowOff>
    </xdr:to>
    <xdr:sp macro="" textlink="">
      <xdr:nvSpPr>
        <xdr:cNvPr id="5" name="Textfeld 4"/>
        <xdr:cNvSpPr txBox="1"/>
      </xdr:nvSpPr>
      <xdr:spPr>
        <a:xfrm>
          <a:off x="215347" y="1311069"/>
          <a:ext cx="6769653" cy="10522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de-DE" sz="11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 of nutritional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values of wines</a:t>
          </a:r>
          <a:endParaRPr lang="de-DE">
            <a:effectLst/>
          </a:endParaRPr>
        </a:p>
        <a:p>
          <a:pPr hangingPunct="0"/>
          <a:endParaRPr lang="de-DE" sz="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document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allows calculating the nutritional values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wines using the analytical values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sugar, alcohol,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glycerol and titritable acidity (expressed as g/l </a:t>
          </a:r>
          <a:r>
            <a:rPr lang="de-DE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tartaric acid, </a:t>
          </a:r>
          <a:r>
            <a:rPr lang="de-D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sulfuric acid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If the glycerol concentration is unknown, please use the approximation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(10% of the alcohol content in g/l)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DE" sz="800">
            <a:effectLst/>
          </a:endParaRPr>
        </a:p>
        <a:p>
          <a:pPr fontAlgn="auto" hangingPunct="1"/>
          <a:r>
            <a:rPr lang="de-DE" sz="7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late harvest wines (generally, wines made from musts with high sugar concentrations and/or a high degree of rot), glycerol concentrations are generally increased.</a:t>
          </a:r>
          <a:endParaRPr lang="de-DE" sz="800" baseline="0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160132</xdr:colOff>
      <xdr:row>7</xdr:row>
      <xdr:rowOff>81791</xdr:rowOff>
    </xdr:from>
    <xdr:to>
      <xdr:col>2</xdr:col>
      <xdr:colOff>426832</xdr:colOff>
      <xdr:row>7</xdr:row>
      <xdr:rowOff>196091</xdr:rowOff>
    </xdr:to>
    <xdr:pic>
      <xdr:nvPicPr>
        <xdr:cNvPr id="7" name="Bild 1" descr="BW_Loewe_rechts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49" y="1539530"/>
          <a:ext cx="266700" cy="114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96772</xdr:colOff>
      <xdr:row>7</xdr:row>
      <xdr:rowOff>1451704</xdr:rowOff>
    </xdr:from>
    <xdr:ext cx="3602653" cy="265044"/>
    <xdr:sp macro="" textlink="">
      <xdr:nvSpPr>
        <xdr:cNvPr id="8" name="Textfeld 7"/>
        <xdr:cNvSpPr txBox="1"/>
      </xdr:nvSpPr>
      <xdr:spPr>
        <a:xfrm>
          <a:off x="278989" y="2749313"/>
          <a:ext cx="3602653" cy="26504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can only be inserted into the greyed out fields</a:t>
          </a:r>
          <a:endParaRPr lang="de-DE">
            <a:effectLst/>
          </a:endParaRPr>
        </a:p>
      </xdr:txBody>
    </xdr:sp>
    <xdr:clientData/>
  </xdr:oneCellAnchor>
  <xdr:twoCellAnchor>
    <xdr:from>
      <xdr:col>4</xdr:col>
      <xdr:colOff>111356</xdr:colOff>
      <xdr:row>15</xdr:row>
      <xdr:rowOff>60432</xdr:rowOff>
    </xdr:from>
    <xdr:to>
      <xdr:col>4</xdr:col>
      <xdr:colOff>478245</xdr:colOff>
      <xdr:row>15</xdr:row>
      <xdr:rowOff>646043</xdr:rowOff>
    </xdr:to>
    <xdr:sp macro="" textlink="">
      <xdr:nvSpPr>
        <xdr:cNvPr id="2" name="Pfeil nach unten 1"/>
        <xdr:cNvSpPr/>
      </xdr:nvSpPr>
      <xdr:spPr>
        <a:xfrm>
          <a:off x="1690573" y="4510954"/>
          <a:ext cx="366889" cy="585611"/>
        </a:xfrm>
        <a:prstGeom prst="downArrow">
          <a:avLst/>
        </a:prstGeom>
        <a:solidFill>
          <a:srgbClr val="59A52E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39916</xdr:colOff>
      <xdr:row>10</xdr:row>
      <xdr:rowOff>101599</xdr:rowOff>
    </xdr:from>
    <xdr:to>
      <xdr:col>9</xdr:col>
      <xdr:colOff>462281</xdr:colOff>
      <xdr:row>11</xdr:row>
      <xdr:rowOff>101598</xdr:rowOff>
    </xdr:to>
    <xdr:cxnSp macro="">
      <xdr:nvCxnSpPr>
        <xdr:cNvPr id="10" name="Gewinkelter Verbinder 9"/>
        <xdr:cNvCxnSpPr/>
      </xdr:nvCxnSpPr>
      <xdr:spPr>
        <a:xfrm rot="10800000" flipV="1">
          <a:off x="3504476" y="3629659"/>
          <a:ext cx="714465" cy="190499"/>
        </a:xfrm>
        <a:prstGeom prst="bentConnector3">
          <a:avLst>
            <a:gd name="adj1" fmla="val 44667"/>
          </a:avLst>
        </a:prstGeom>
        <a:ln w="381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39917</xdr:colOff>
      <xdr:row>12</xdr:row>
      <xdr:rowOff>101600</xdr:rowOff>
    </xdr:from>
    <xdr:to>
      <xdr:col>9</xdr:col>
      <xdr:colOff>464458</xdr:colOff>
      <xdr:row>14</xdr:row>
      <xdr:rowOff>83457</xdr:rowOff>
    </xdr:to>
    <xdr:cxnSp macro="">
      <xdr:nvCxnSpPr>
        <xdr:cNvPr id="13" name="Gewinkelter Verbinder 12"/>
        <xdr:cNvCxnSpPr/>
      </xdr:nvCxnSpPr>
      <xdr:spPr>
        <a:xfrm rot="10800000">
          <a:off x="3505203" y="4005943"/>
          <a:ext cx="718455" cy="359228"/>
        </a:xfrm>
        <a:prstGeom prst="bentConnector3">
          <a:avLst>
            <a:gd name="adj1" fmla="val 44684"/>
          </a:avLst>
        </a:prstGeom>
        <a:ln w="381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33130</xdr:colOff>
      <xdr:row>7</xdr:row>
      <xdr:rowOff>957677</xdr:rowOff>
    </xdr:from>
    <xdr:to>
      <xdr:col>13</xdr:col>
      <xdr:colOff>160130</xdr:colOff>
      <xdr:row>7</xdr:row>
      <xdr:rowOff>1424608</xdr:rowOff>
    </xdr:to>
    <xdr:sp macro="" textlink="">
      <xdr:nvSpPr>
        <xdr:cNvPr id="11" name="Textfeld 10">
          <a:hlinkClick xmlns:r="http://schemas.openxmlformats.org/officeDocument/2006/relationships" r:id="rId4"/>
        </xdr:cNvPr>
        <xdr:cNvSpPr txBox="1"/>
      </xdr:nvSpPr>
      <xdr:spPr>
        <a:xfrm>
          <a:off x="215347" y="2255286"/>
          <a:ext cx="6725479" cy="466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Liability disclaimer: All information provided "as is". No </a:t>
          </a:r>
          <a:r>
            <a:rPr lang="de-DE" sz="110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responsibility or liability assumed for any errors or omissions. Please use latest version found on the website of the </a:t>
          </a:r>
          <a:r>
            <a:rPr lang="de-DE" sz="110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WBI Freiburg.</a:t>
          </a:r>
          <a:endParaRPr lang="de-DE" sz="800">
            <a:solidFill>
              <a:srgbClr val="0000FF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HTML/?uri=CELEX:32011R1169" TargetMode="External"/><Relationship Id="rId2" Type="http://schemas.openxmlformats.org/officeDocument/2006/relationships/hyperlink" Target="mailto:poststelle@wbi.bwl.de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4"/>
  <sheetViews>
    <sheetView showGridLines="0" showRowColHeaders="0" tabSelected="1" topLeftCell="B1" zoomScaleNormal="100" zoomScaleSheetLayoutView="85" workbookViewId="0">
      <selection activeCell="C1" sqref="C1"/>
    </sheetView>
  </sheetViews>
  <sheetFormatPr baseColWidth="10" defaultColWidth="0" defaultRowHeight="14.5" zeroHeight="1" x14ac:dyDescent="0.35"/>
  <cols>
    <col min="1" max="1" width="2.26953125" style="57" hidden="1" customWidth="1"/>
    <col min="2" max="2" width="2.6328125" style="20" customWidth="1"/>
    <col min="3" max="3" width="16.1796875" style="4" customWidth="1"/>
    <col min="4" max="4" width="4.6328125" style="4" customWidth="1"/>
    <col min="5" max="5" width="8.90625" style="4" customWidth="1"/>
    <col min="6" max="6" width="5.54296875" style="4" hidden="1" customWidth="1"/>
    <col min="7" max="7" width="8.90625" style="4" customWidth="1"/>
    <col min="8" max="8" width="9.08984375" style="4" customWidth="1"/>
    <col min="9" max="9" width="4.1796875" style="4" customWidth="1"/>
    <col min="10" max="10" width="6.81640625" style="4" customWidth="1"/>
    <col min="11" max="11" width="14.1796875" style="4" customWidth="1"/>
    <col min="12" max="12" width="8.90625" style="4" customWidth="1"/>
    <col min="13" max="13" width="12.54296875" style="4" customWidth="1"/>
    <col min="14" max="14" width="2.90625" style="16" customWidth="1"/>
    <col min="15" max="16" width="0" style="57" hidden="1" customWidth="1"/>
    <col min="17" max="16384" width="8.90625" style="57" hidden="1"/>
  </cols>
  <sheetData>
    <row r="1" spans="2:14" ht="16" customHeight="1" x14ac:dyDescent="0.35">
      <c r="B1" s="18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 t="str">
        <f>CONCATENATE("v",'Version history'!G2," ",TEXT('Version history'!F2,"tt.MM.jj"),"/",'Version history'!H2)</f>
        <v>v4 07.06.23/RH/EN</v>
      </c>
    </row>
    <row r="2" spans="2:14" x14ac:dyDescent="0.35">
      <c r="N2" s="69"/>
    </row>
    <row r="3" spans="2:14" x14ac:dyDescent="0.35"/>
    <row r="4" spans="2:14" x14ac:dyDescent="0.35"/>
    <row r="5" spans="2:14" x14ac:dyDescent="0.35"/>
    <row r="6" spans="2:14" x14ac:dyDescent="0.35"/>
    <row r="7" spans="2:14" x14ac:dyDescent="0.35">
      <c r="I7" s="94" t="s">
        <v>44</v>
      </c>
    </row>
    <row r="8" spans="2:14" ht="144.5" customHeight="1" x14ac:dyDescent="0.35">
      <c r="I8" s="17"/>
    </row>
    <row r="9" spans="2:14" ht="15" thickBot="1" x14ac:dyDescent="0.4">
      <c r="C9" s="71" t="s">
        <v>20</v>
      </c>
      <c r="K9" s="72" t="s">
        <v>21</v>
      </c>
      <c r="L9" s="57"/>
      <c r="M9" s="57"/>
      <c r="N9" s="57"/>
    </row>
    <row r="10" spans="2:14" x14ac:dyDescent="0.35">
      <c r="C10" s="18"/>
      <c r="D10" s="14"/>
      <c r="E10" s="14"/>
      <c r="F10" s="14" t="s">
        <v>4</v>
      </c>
      <c r="G10" s="78" t="s">
        <v>29</v>
      </c>
      <c r="H10" s="15"/>
      <c r="K10" s="18"/>
      <c r="L10" s="19" t="s">
        <v>3</v>
      </c>
      <c r="M10" s="58" t="s">
        <v>9</v>
      </c>
      <c r="N10" s="57"/>
    </row>
    <row r="11" spans="2:14" ht="15" thickBot="1" x14ac:dyDescent="0.4">
      <c r="C11" s="77" t="s">
        <v>26</v>
      </c>
      <c r="D11" s="4" t="s">
        <v>3</v>
      </c>
      <c r="E11" s="1">
        <v>3</v>
      </c>
      <c r="F11" s="21">
        <f>E11/10</f>
        <v>0.3</v>
      </c>
      <c r="G11" s="22">
        <f>F11*$D$27</f>
        <v>1.2</v>
      </c>
      <c r="H11" s="16" t="s">
        <v>2</v>
      </c>
      <c r="K11" s="74" t="s">
        <v>23</v>
      </c>
      <c r="L11" s="56"/>
      <c r="M11" s="59">
        <f>L11/7.894</f>
        <v>0</v>
      </c>
      <c r="N11" s="57"/>
    </row>
    <row r="12" spans="2:14" x14ac:dyDescent="0.35">
      <c r="C12" s="77" t="s">
        <v>23</v>
      </c>
      <c r="D12" s="4" t="s">
        <v>6</v>
      </c>
      <c r="E12" s="1">
        <v>12.6</v>
      </c>
      <c r="F12" s="21">
        <f>E12*0.7894</f>
        <v>9.9464399999999991</v>
      </c>
      <c r="G12" s="22">
        <f>F12*$D$31</f>
        <v>69.625079999999997</v>
      </c>
      <c r="H12" s="16" t="s">
        <v>2</v>
      </c>
      <c r="K12" s="57"/>
      <c r="L12" s="57"/>
      <c r="M12" s="57"/>
      <c r="N12" s="57"/>
    </row>
    <row r="13" spans="2:14" ht="15" thickBot="1" x14ac:dyDescent="0.4">
      <c r="C13" s="77" t="s">
        <v>27</v>
      </c>
      <c r="D13" s="4" t="s">
        <v>3</v>
      </c>
      <c r="E13" s="1">
        <v>8</v>
      </c>
      <c r="F13" s="21">
        <f>E13/10</f>
        <v>0.8</v>
      </c>
      <c r="G13" s="22">
        <f>F13*$D$28</f>
        <v>1.92</v>
      </c>
      <c r="H13" s="16" t="s">
        <v>2</v>
      </c>
      <c r="K13" s="73" t="s">
        <v>22</v>
      </c>
      <c r="L13" s="57"/>
      <c r="N13" s="57"/>
    </row>
    <row r="14" spans="2:14" x14ac:dyDescent="0.35">
      <c r="C14" s="77" t="s">
        <v>28</v>
      </c>
      <c r="D14" s="4" t="s">
        <v>3</v>
      </c>
      <c r="E14" s="1">
        <v>5.7</v>
      </c>
      <c r="F14" s="21">
        <f>E14/10</f>
        <v>0.57000000000000006</v>
      </c>
      <c r="G14" s="22">
        <f>F14*$D$32</f>
        <v>1.7100000000000002</v>
      </c>
      <c r="H14" s="16" t="s">
        <v>2</v>
      </c>
      <c r="K14" s="60"/>
      <c r="L14" s="61"/>
      <c r="M14" s="76" t="s">
        <v>25</v>
      </c>
      <c r="N14" s="57"/>
    </row>
    <row r="15" spans="2:14" ht="15" thickBot="1" x14ac:dyDescent="0.4">
      <c r="C15" s="23"/>
      <c r="D15" s="24"/>
      <c r="E15" s="79" t="s">
        <v>30</v>
      </c>
      <c r="F15" s="25" t="s">
        <v>5</v>
      </c>
      <c r="G15" s="26" t="str">
        <f>ROUND(SUM(G11:G14),0)&amp;" kcal"</f>
        <v>74 kcal</v>
      </c>
      <c r="H15" s="27" t="str">
        <f>TEXT((ROUND(SUM(G11:G14),0)*$L$28),0)&amp;" kJ"</f>
        <v>310 kJ</v>
      </c>
      <c r="K15" s="75" t="s">
        <v>24</v>
      </c>
      <c r="L15" s="56"/>
      <c r="M15" s="59">
        <f>L15*0.7894</f>
        <v>0</v>
      </c>
      <c r="N15" s="57"/>
    </row>
    <row r="16" spans="2:14" ht="53" customHeight="1" x14ac:dyDescent="0.35">
      <c r="E16" s="28"/>
      <c r="F16" s="28"/>
      <c r="G16" s="29"/>
      <c r="H16" s="30"/>
      <c r="L16" s="28"/>
      <c r="M16" s="28"/>
    </row>
    <row r="17" spans="3:13" x14ac:dyDescent="0.35">
      <c r="C17" s="80" t="s">
        <v>31</v>
      </c>
      <c r="E17" s="28"/>
      <c r="F17" s="28"/>
      <c r="G17" s="29"/>
      <c r="H17" s="30"/>
      <c r="L17" s="28"/>
      <c r="M17" s="28"/>
    </row>
    <row r="18" spans="3:13" ht="15.5" x14ac:dyDescent="0.35">
      <c r="C18" s="81" t="s">
        <v>32</v>
      </c>
      <c r="D18" s="36"/>
      <c r="E18" s="36"/>
      <c r="F18" s="37"/>
      <c r="G18" s="38"/>
      <c r="H18" s="39" t="s">
        <v>45</v>
      </c>
      <c r="L18" s="28"/>
      <c r="M18" s="28"/>
    </row>
    <row r="19" spans="3:13" ht="15.5" x14ac:dyDescent="0.35">
      <c r="C19" s="82" t="s">
        <v>33</v>
      </c>
      <c r="D19" s="40"/>
      <c r="E19" s="41"/>
      <c r="F19" s="41"/>
      <c r="G19" s="42"/>
      <c r="H19" s="43" t="str">
        <f>H15 &amp;" / " &amp;G15</f>
        <v>310 kJ / 74 kcal</v>
      </c>
      <c r="L19" s="28"/>
      <c r="M19" s="28"/>
    </row>
    <row r="20" spans="3:13" ht="15.5" x14ac:dyDescent="0.35">
      <c r="C20" s="84" t="s">
        <v>34</v>
      </c>
      <c r="D20" s="44"/>
      <c r="E20" s="45"/>
      <c r="F20" s="45"/>
      <c r="G20" s="46"/>
      <c r="H20" s="47" t="str">
        <f>ROUND((E11+E13)/10,1)&amp;" g"</f>
        <v>1,1 g</v>
      </c>
      <c r="L20" s="28"/>
      <c r="M20" s="28"/>
    </row>
    <row r="21" spans="3:13" ht="15.5" x14ac:dyDescent="0.35">
      <c r="C21" s="83" t="s">
        <v>35</v>
      </c>
      <c r="D21" s="48"/>
      <c r="E21" s="49"/>
      <c r="F21" s="49"/>
      <c r="G21" s="50"/>
      <c r="H21" s="51" t="str">
        <f>ROUND(E11/10,1)&amp;" g"</f>
        <v>0,3 g</v>
      </c>
      <c r="L21" s="28"/>
      <c r="M21" s="28"/>
    </row>
    <row r="22" spans="3:13" ht="15.5" x14ac:dyDescent="0.35">
      <c r="C22" s="85" t="s">
        <v>36</v>
      </c>
      <c r="D22" s="40"/>
      <c r="E22" s="41"/>
      <c r="F22" s="41"/>
      <c r="G22" s="42"/>
      <c r="H22" s="43"/>
      <c r="L22" s="28"/>
      <c r="M22" s="28"/>
    </row>
    <row r="23" spans="3:13" ht="15.5" x14ac:dyDescent="0.35">
      <c r="C23" s="86" t="s">
        <v>37</v>
      </c>
      <c r="D23" s="52"/>
      <c r="E23" s="53"/>
      <c r="F23" s="53"/>
      <c r="G23" s="54"/>
      <c r="H23" s="55"/>
      <c r="L23" s="28"/>
      <c r="M23" s="28"/>
    </row>
    <row r="24" spans="3:13" ht="8" customHeight="1" x14ac:dyDescent="0.35">
      <c r="E24" s="28"/>
      <c r="F24" s="28"/>
      <c r="G24" s="29"/>
      <c r="H24" s="30"/>
      <c r="L24" s="28"/>
      <c r="M24" s="28"/>
    </row>
    <row r="25" spans="3:13" x14ac:dyDescent="0.35">
      <c r="C25" s="87" t="s">
        <v>38</v>
      </c>
    </row>
    <row r="26" spans="3:13" ht="15" thickBot="1" x14ac:dyDescent="0.4">
      <c r="C26" s="88" t="s">
        <v>39</v>
      </c>
      <c r="K26" s="92" t="s">
        <v>42</v>
      </c>
    </row>
    <row r="27" spans="3:13" x14ac:dyDescent="0.35">
      <c r="C27" s="89" t="s">
        <v>34</v>
      </c>
      <c r="D27" s="14">
        <v>4</v>
      </c>
      <c r="E27" s="14" t="s">
        <v>1</v>
      </c>
      <c r="G27" s="32">
        <f t="shared" ref="G27:G32" si="0">D27*$L$28</f>
        <v>16.747199999999999</v>
      </c>
      <c r="H27" s="15" t="s">
        <v>11</v>
      </c>
      <c r="K27" s="5" t="s">
        <v>2</v>
      </c>
      <c r="L27" s="6" t="s">
        <v>10</v>
      </c>
    </row>
    <row r="28" spans="3:13" x14ac:dyDescent="0.35">
      <c r="C28" s="90" t="s">
        <v>27</v>
      </c>
      <c r="D28" s="4">
        <v>2.4</v>
      </c>
      <c r="E28" s="4" t="s">
        <v>1</v>
      </c>
      <c r="G28" s="22">
        <f t="shared" si="0"/>
        <v>10.048319999999999</v>
      </c>
      <c r="H28" s="16" t="s">
        <v>11</v>
      </c>
      <c r="K28" s="7">
        <v>1</v>
      </c>
      <c r="L28" s="8">
        <v>4.1867999999999999</v>
      </c>
    </row>
    <row r="29" spans="3:13" x14ac:dyDescent="0.35">
      <c r="C29" s="90" t="s">
        <v>0</v>
      </c>
      <c r="D29" s="4">
        <v>4</v>
      </c>
      <c r="E29" s="4" t="s">
        <v>1</v>
      </c>
      <c r="G29" s="22">
        <f t="shared" si="0"/>
        <v>16.747199999999999</v>
      </c>
      <c r="H29" s="16" t="s">
        <v>11</v>
      </c>
      <c r="K29" s="2"/>
      <c r="L29" s="9">
        <f>K29*4.1868</f>
        <v>0</v>
      </c>
    </row>
    <row r="30" spans="3:13" x14ac:dyDescent="0.35">
      <c r="C30" s="90" t="s">
        <v>40</v>
      </c>
      <c r="D30" s="4">
        <v>9</v>
      </c>
      <c r="E30" s="4" t="s">
        <v>1</v>
      </c>
      <c r="G30" s="22">
        <f t="shared" si="0"/>
        <v>37.681199999999997</v>
      </c>
      <c r="H30" s="16" t="s">
        <v>11</v>
      </c>
      <c r="K30" s="10" t="s">
        <v>10</v>
      </c>
      <c r="L30" s="11" t="s">
        <v>2</v>
      </c>
    </row>
    <row r="31" spans="3:13" x14ac:dyDescent="0.35">
      <c r="C31" s="90" t="s">
        <v>23</v>
      </c>
      <c r="D31" s="4">
        <v>7</v>
      </c>
      <c r="E31" s="4" t="s">
        <v>1</v>
      </c>
      <c r="G31" s="22">
        <f t="shared" si="0"/>
        <v>29.307600000000001</v>
      </c>
      <c r="H31" s="16" t="s">
        <v>11</v>
      </c>
      <c r="K31" s="12">
        <v>1</v>
      </c>
      <c r="L31" s="35">
        <f>1/4.1868</f>
        <v>0.23884589662749595</v>
      </c>
    </row>
    <row r="32" spans="3:13" ht="15" thickBot="1" x14ac:dyDescent="0.4">
      <c r="C32" s="91" t="s">
        <v>41</v>
      </c>
      <c r="D32" s="24">
        <v>3</v>
      </c>
      <c r="E32" s="24" t="s">
        <v>1</v>
      </c>
      <c r="G32" s="33">
        <f t="shared" si="0"/>
        <v>12.5604</v>
      </c>
      <c r="H32" s="34" t="s">
        <v>11</v>
      </c>
      <c r="K32" s="3"/>
      <c r="L32" s="13">
        <f>K32/4.1868</f>
        <v>0</v>
      </c>
    </row>
    <row r="33" spans="7:7" ht="8.5" customHeight="1" x14ac:dyDescent="0.35"/>
    <row r="34" spans="7:7" x14ac:dyDescent="0.35">
      <c r="G34" s="93" t="s">
        <v>43</v>
      </c>
    </row>
    <row r="35" spans="7:7" x14ac:dyDescent="0.35">
      <c r="G35" s="31" t="s">
        <v>7</v>
      </c>
    </row>
    <row r="36" spans="7:7" x14ac:dyDescent="0.35">
      <c r="G36" s="4" t="s">
        <v>8</v>
      </c>
    </row>
    <row r="37" spans="7:7" x14ac:dyDescent="0.35"/>
    <row r="38" spans="7:7" hidden="1" x14ac:dyDescent="0.35"/>
    <row r="39" spans="7:7" hidden="1" x14ac:dyDescent="0.35"/>
    <row r="40" spans="7:7" hidden="1" x14ac:dyDescent="0.35"/>
    <row r="41" spans="7:7" hidden="1" x14ac:dyDescent="0.35"/>
    <row r="42" spans="7:7" hidden="1" x14ac:dyDescent="0.35"/>
    <row r="43" spans="7:7" hidden="1" x14ac:dyDescent="0.35"/>
    <row r="44" spans="7:7" hidden="1" x14ac:dyDescent="0.35"/>
    <row r="45" spans="7:7" hidden="1" x14ac:dyDescent="0.35"/>
    <row r="46" spans="7:7" hidden="1" x14ac:dyDescent="0.35"/>
    <row r="47" spans="7:7" hidden="1" x14ac:dyDescent="0.35"/>
    <row r="48" spans="7:7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</sheetData>
  <sheetProtection password="CCDF" sheet="1" objects="1" scenarios="1"/>
  <customSheetViews>
    <customSheetView guid="{48CEAAAD-19F2-4812-8FFB-57CAFEDD6B5B}" scale="60" showPageBreaks="1" showGridLines="0" hiddenRows="1" hiddenColumns="1" view="pageBreakPreview" topLeftCell="B1">
      <selection activeCell="E12" sqref="E12"/>
      <pageMargins left="0.7" right="0.7" top="0.75" bottom="0.75" header="0.3" footer="0.3"/>
      <pageSetup paperSize="9" orientation="portrait" r:id="rId1"/>
    </customSheetView>
  </customSheetViews>
  <hyperlinks>
    <hyperlink ref="G35" r:id="rId2"/>
    <hyperlink ref="C26" r:id="rId3" location="d1e32-62-1"/>
  </hyperlinks>
  <pageMargins left="0.7" right="0.7" top="0.75" bottom="0.75" header="0.3" footer="0.3"/>
  <pageSetup paperSize="9" scale="81" orientation="portrait" r:id="rId4"/>
  <ignoredErrors>
    <ignoredError sqref="F12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"/>
  <sheetViews>
    <sheetView showGridLines="0" showRowColHeaders="0" workbookViewId="0"/>
  </sheetViews>
  <sheetFormatPr baseColWidth="10" defaultColWidth="0" defaultRowHeight="14.5" zeroHeight="1" x14ac:dyDescent="0.35"/>
  <cols>
    <col min="1" max="1" width="21.6328125" style="62" customWidth="1"/>
    <col min="2" max="3" width="22.26953125" style="66" customWidth="1"/>
    <col min="4" max="4" width="42.453125" bestFit="1" customWidth="1"/>
    <col min="5" max="5" width="10.90625" customWidth="1"/>
    <col min="6" max="8" width="0" hidden="1" customWidth="1"/>
    <col min="9" max="16384" width="10.90625" hidden="1"/>
  </cols>
  <sheetData>
    <row r="1" spans="1:8" ht="15" thickBot="1" x14ac:dyDescent="0.4">
      <c r="A1" s="64" t="s">
        <v>16</v>
      </c>
      <c r="B1" s="65" t="s">
        <v>12</v>
      </c>
      <c r="C1" s="65" t="s">
        <v>15</v>
      </c>
      <c r="D1" s="64" t="s">
        <v>17</v>
      </c>
      <c r="F1" t="s">
        <v>13</v>
      </c>
      <c r="G1" s="66" t="s">
        <v>14</v>
      </c>
      <c r="H1" s="66" t="s">
        <v>15</v>
      </c>
    </row>
    <row r="2" spans="1:8" x14ac:dyDescent="0.35">
      <c r="A2" s="63">
        <v>45069</v>
      </c>
      <c r="B2" s="66">
        <v>3</v>
      </c>
      <c r="C2" s="66" t="s">
        <v>46</v>
      </c>
      <c r="D2" s="62" t="s">
        <v>18</v>
      </c>
      <c r="F2" s="68">
        <f>INDEX(A:A,COUNT(A:A)+1)</f>
        <v>45084</v>
      </c>
      <c r="G2" s="66">
        <f>INDEX(B:B,COUNT(B:B)+1)</f>
        <v>4</v>
      </c>
      <c r="H2" s="66" t="str">
        <f>INDEX(C:C,MATCH("*",C:C,-1))</f>
        <v>RH/EN</v>
      </c>
    </row>
    <row r="3" spans="1:8" x14ac:dyDescent="0.35">
      <c r="A3" s="63">
        <v>45084</v>
      </c>
      <c r="B3" s="66">
        <v>4</v>
      </c>
      <c r="C3" s="66" t="s">
        <v>46</v>
      </c>
      <c r="D3" t="s">
        <v>19</v>
      </c>
    </row>
    <row r="4" spans="1:8" x14ac:dyDescent="0.35">
      <c r="A4" s="70"/>
      <c r="F4" s="67"/>
    </row>
    <row r="5" spans="1:8" x14ac:dyDescent="0.35"/>
    <row r="6" spans="1:8" x14ac:dyDescent="0.35"/>
    <row r="7" spans="1:8" x14ac:dyDescent="0.35"/>
    <row r="8" spans="1:8" x14ac:dyDescent="0.35"/>
    <row r="9" spans="1:8" x14ac:dyDescent="0.35"/>
    <row r="10" spans="1:8" x14ac:dyDescent="0.35"/>
    <row r="11" spans="1:8" x14ac:dyDescent="0.35"/>
    <row r="12" spans="1:8" x14ac:dyDescent="0.35"/>
    <row r="13" spans="1:8" x14ac:dyDescent="0.35"/>
    <row r="14" spans="1:8" x14ac:dyDescent="0.35"/>
    <row r="15" spans="1:8" x14ac:dyDescent="0.35"/>
    <row r="16" spans="1:8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</sheetData>
  <sheetProtection password="CCDF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Nutritional Value</vt:lpstr>
      <vt:lpstr>Version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2023-06-07T17:35:30Z</dcterms:modified>
</cp:coreProperties>
</file>